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95" windowHeight="7200" tabRatio="672" activeTab="0"/>
  </bookViews>
  <sheets>
    <sheet name="Step 1 - Baseline Waste Data" sheetId="1" r:id="rId1"/>
    <sheet name="Step 2 - Economic Analysis" sheetId="2" r:id="rId2"/>
  </sheets>
  <definedNames>
    <definedName name="HCFacilityBarriers">#REF!</definedName>
    <definedName name="PackagingBarriers">#REF!</definedName>
    <definedName name="ProductDesignBarriers">#REF!</definedName>
    <definedName name="RecyclingBarriers">#REF!</definedName>
    <definedName name="ValueMap">#REF!</definedName>
  </definedNames>
  <calcPr fullCalcOnLoad="1"/>
</workbook>
</file>

<file path=xl/sharedStrings.xml><?xml version="1.0" encoding="utf-8"?>
<sst xmlns="http://schemas.openxmlformats.org/spreadsheetml/2006/main" count="174" uniqueCount="117">
  <si>
    <t>1.0</t>
  </si>
  <si>
    <t>$/hr</t>
  </si>
  <si>
    <t>multiplier</t>
  </si>
  <si>
    <t>Overhead (benefits, fringe, taxes, etc.)</t>
  </si>
  <si>
    <t>Raw Labor Cost (average)</t>
  </si>
  <si>
    <t>hrs/yr</t>
  </si>
  <si>
    <t>Other</t>
  </si>
  <si>
    <t>Total Capital Cost</t>
  </si>
  <si>
    <t>Instructions:</t>
  </si>
  <si>
    <t>Unit of Measure</t>
  </si>
  <si>
    <t># beds</t>
  </si>
  <si>
    <t>Number of total patient beds</t>
  </si>
  <si>
    <t>$/yr</t>
  </si>
  <si>
    <t>Amortized Capital Cost per Year (5 years)</t>
  </si>
  <si>
    <t>lbs/year</t>
  </si>
  <si>
    <t>tons/year</t>
  </si>
  <si>
    <t>2.0</t>
  </si>
  <si>
    <t>Potential Diverted/Recycled Plastics</t>
  </si>
  <si>
    <t>$/ton</t>
  </si>
  <si>
    <t>Current Disposal Costs @ $/ton (Transport, equipment rental, disposal, etc)</t>
  </si>
  <si>
    <t>Ongoing program maintenance (bags, replacement equipment, etc.)</t>
  </si>
  <si>
    <t>Aluminum</t>
  </si>
  <si>
    <t>Glass</t>
  </si>
  <si>
    <t>Cardboard</t>
  </si>
  <si>
    <t>Total of commonly recycled materials</t>
  </si>
  <si>
    <t>X-ray film</t>
  </si>
  <si>
    <t>Electronics</t>
  </si>
  <si>
    <t xml:space="preserve">Plastic containers </t>
  </si>
  <si>
    <t>Paper (non-secured)</t>
  </si>
  <si>
    <t>Recycling Tipping Fees or processing costs</t>
  </si>
  <si>
    <t>Disposal and Recycling Costs at Healthcare Facility</t>
  </si>
  <si>
    <t>Recycling education costs - ongoing</t>
  </si>
  <si>
    <t>Total Costs per Year</t>
  </si>
  <si>
    <t>Summary of Current Diversion</t>
  </si>
  <si>
    <t>Secured document shredding</t>
  </si>
  <si>
    <t>Plastic film (shrink wrap)</t>
  </si>
  <si>
    <t>Batteries</t>
  </si>
  <si>
    <t xml:space="preserve">$/year </t>
  </si>
  <si>
    <t>$ (lump sum)</t>
  </si>
  <si>
    <t>Total Hours (sorting, training, etc.)</t>
  </si>
  <si>
    <t>Fluorescent lamps and ballasts</t>
  </si>
  <si>
    <t xml:space="preserve">Mercury containing instruments </t>
  </si>
  <si>
    <t>Other (sharps if recycled, styrofoam coolers, other packaging materials)</t>
  </si>
  <si>
    <t>Miscellaneous recycled materials</t>
  </si>
  <si>
    <t>Total of miscellaneous recycled materials</t>
  </si>
  <si>
    <t>(some categories may be co-mingled)</t>
  </si>
  <si>
    <t xml:space="preserve">Commonly recycled materials </t>
  </si>
  <si>
    <t>Step 1:  Baseline waste data</t>
  </si>
  <si>
    <t>Nonrecycled wastes</t>
  </si>
  <si>
    <t>Solid waste (non-regulated)</t>
  </si>
  <si>
    <t>Hazardous waste</t>
  </si>
  <si>
    <t>Total of nonrecycled wastes</t>
  </si>
  <si>
    <t>(only use if actual waste quantities are unknown)</t>
  </si>
  <si>
    <t>Estimating Waste Quantities</t>
  </si>
  <si>
    <t>Step 2:  Economic analysis for plastics recycling</t>
  </si>
  <si>
    <t>Economic Analysis Summary</t>
  </si>
  <si>
    <t>Costs in this section are the incremental costs that would result from adding plastic diversion to an existing recycling program.  Those with a robust existing recycling program should incur minimal incremental costs in this section.</t>
  </si>
  <si>
    <t>Percentage of Total Waste Stream</t>
  </si>
  <si>
    <t xml:space="preserve">Costs in this section are the costs associated with any new equipment that would purchased specifically for adding plastic diversion to an existing recycling program.  </t>
  </si>
  <si>
    <t>Costs in this section are the disposal and recycling costs associated with adding new plastics diversion.</t>
  </si>
  <si>
    <t>Total Program Maintenance Cost per Year</t>
  </si>
  <si>
    <t>One-time cost</t>
  </si>
  <si>
    <t xml:space="preserve">Please fill in the requested data in the green-shaded cells, other cells will automatically calculate.  </t>
  </si>
  <si>
    <t>3.0</t>
  </si>
  <si>
    <t>4.0</t>
  </si>
  <si>
    <t>5.0</t>
  </si>
  <si>
    <t>Start Up Costs</t>
  </si>
  <si>
    <t>Lump Sum</t>
  </si>
  <si>
    <t>6.0</t>
  </si>
  <si>
    <t>References</t>
  </si>
  <si>
    <t>7.0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</si>
  <si>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Lee, B., M. Ellenbecker, and R. Moure-Eraso. “Analyses of the Recycling Potential of Medical Plastic Wastes.” Waste Management (2002): 461-470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</si>
  <si>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Grogan, Terry. “Solid Waste Reduction in US Hospitals.” Hospital Engineering &amp; Facilities Management (2003): 88‐91.</t>
    </r>
  </si>
  <si>
    <t>Recyling Transport Costs (if separate from service fees)</t>
  </si>
  <si>
    <t>Cell C28 - Enter a negative number if recycler will pay hospital for materials.</t>
  </si>
  <si>
    <t>Potential Disposal Cost Savings (avoided disposal costs)</t>
  </si>
  <si>
    <t>New Equipment (compactor, baler, dumpster, totes, carts, bins, etc.)</t>
  </si>
  <si>
    <t>Establishing New Sorting / Storage Area</t>
  </si>
  <si>
    <t>New Capital Costs at Healthcare Facility</t>
  </si>
  <si>
    <t>Program Maintenance Costs at Healthcare Facility</t>
  </si>
  <si>
    <t>Estimated Plastics Quantities for Recycling</t>
  </si>
  <si>
    <t>Percentage of Plastics in Total Waste</t>
  </si>
  <si>
    <t>Projected Percentage of Plastics to be Diverted</t>
  </si>
  <si>
    <t>Recycling Equipment Rental (compactor, baler, etc)</t>
  </si>
  <si>
    <t>One Time Start-up Cost for Program Development and Initial Education</t>
  </si>
  <si>
    <t xml:space="preserve">Total Recycling Costs with Avoided Disposal </t>
  </si>
  <si>
    <t>Sterilization wrap ("blue wrap")</t>
  </si>
  <si>
    <r>
      <t>Cell C12 - In past studies, percent plastics ranges from 20-25% of total waste.</t>
    </r>
    <r>
      <rPr>
        <vertAlign val="superscript"/>
        <sz val="10"/>
        <rFont val="Arial"/>
        <family val="2"/>
      </rPr>
      <t xml:space="preserve">1 </t>
    </r>
  </si>
  <si>
    <t>Regulated medical/infectious waste</t>
  </si>
  <si>
    <t>Please fill in the amounts of nonrecycled wastes plus wastes currently recycled on an annual basis in the green-shaded cells, other cells will automatically calculate.  If multiple materials are collected together (co-mingled) report the value of the mixed material just once under one category.  If collection of any of these materials is not currently occuring, simply enter "0".</t>
  </si>
  <si>
    <t>Construction and demolition (C&amp;D) debris</t>
  </si>
  <si>
    <t>Cell C34 - One time cost, including labor associated with starting up the program</t>
  </si>
  <si>
    <t>Cell C38 - Consider the need for renovations</t>
  </si>
  <si>
    <t>Cell C64 - Negative is a cost saving; Positive is a cost compared to Disposal Cost Savings</t>
  </si>
  <si>
    <t>Cell C43 - Adjust according to your own hospital's amortization schedule.</t>
  </si>
  <si>
    <t>Cell C34 - Note that construction and demolition debris is usually very heavy and only generated sporadically, which can greatly skew the final numbers.</t>
  </si>
  <si>
    <t>Total current diversion rate with C&amp;D debris</t>
  </si>
  <si>
    <t>Total current diversion rate without C&amp;D debris</t>
  </si>
  <si>
    <t xml:space="preserve">       With C&amp;D debris</t>
  </si>
  <si>
    <t xml:space="preserve">       Without C&amp;D debris</t>
  </si>
  <si>
    <t>Cell C10 - Does not include C&amp;D debris</t>
  </si>
  <si>
    <t>Total Waste Generation without C&amp;D debris (cell C47) from "Baseline waste data" tab</t>
  </si>
  <si>
    <t>Total waste generation including recycled materials</t>
  </si>
  <si>
    <t>Cell C13 - If waste data is not available, use the following calculation to estimate waste quantities.</t>
  </si>
  <si>
    <t xml:space="preserve">References:
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</si>
  <si>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 Washington Post, Oct 18 2010, 33.8 lbs/day/staffed bed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</si>
  <si>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2010 Sustainable Operations Survey, Green + Greener, www.hfmmagazine.com, July 2010, 25-30 lbs waste/bed/day</t>
    </r>
  </si>
  <si>
    <r>
      <t>Estimated Total Waste</t>
    </r>
    <r>
      <rPr>
        <vertAlign val="superscript"/>
        <sz val="10"/>
        <rFont val="Arial"/>
        <family val="2"/>
      </rPr>
      <t>1, 2</t>
    </r>
    <r>
      <rPr>
        <sz val="10"/>
        <rFont val="Arial"/>
        <family val="2"/>
      </rPr>
      <t xml:space="preserve"> (solid, hazardous, regulated medical/infectious waste) (cell C13)</t>
    </r>
  </si>
  <si>
    <t>Cell C30 - Negative number is a savings; positive number is a cost compared to Potential Disposal Cost Savings in Cell C24.</t>
  </si>
  <si>
    <t>Total Recycling Costs</t>
  </si>
  <si>
    <t>Total Recycling Costs Including Disposal Cost Savings</t>
  </si>
  <si>
    <t>tons/year*</t>
  </si>
  <si>
    <t>Notes</t>
  </si>
  <si>
    <t>*Tons refers to US tons and equals 2,000 lbs.</t>
  </si>
  <si>
    <t xml:space="preserve">                                 Economic Analysis for Healthcare Facility Plastics Recycling Program </t>
  </si>
  <si>
    <t xml:space="preserve">                                 Economic Analysis for Healthcare Facility Plastics Recycling Program</t>
  </si>
  <si>
    <t xml:space="preserve">Cell C14 -This percentage should be between 0-100%. The percentage to be diverted will depend on availability of plastic recycling options in your area, the amount of non-infectious, non-hazardous plastics available for recycling, and the extent of your plastics recycling program. TALK TO YOUR RECYCLING PARTNERS.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</si>
</sst>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[$-409]mmmm\ d\,\ 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$&quot;#,##0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&quot;$&quot;#,##0.00"/>
    <numFmt numFmtId="182" formatCode="0.0"/>
    <numFmt numFmtId="183" formatCode="&quot;$&quot;#,##0.000_);[Red]\(&quot;$&quot;#,##0.000\)"/>
    <numFmt numFmtId="184" formatCode="&quot;$&quot;#,##0.0000_);[Red]\(&quot;$&quot;#,##0.0000\)"/>
    <numFmt numFmtId="185" formatCode="&quot;$&quot;#,##0.0_);[Red]\(&quot;$&quot;#,##0.0\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0.0%"/>
    <numFmt numFmtId="191" formatCode="[$-409]h:mm:ss\ AM/PM"/>
    <numFmt numFmtId="192" formatCode="&quot;$&quot;#,##0.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7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8" fontId="0" fillId="0" borderId="0" xfId="0" applyNumberFormat="1" applyAlignment="1">
      <alignment horizontal="center"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8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82" fontId="4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182" fontId="4" fillId="0" borderId="0" xfId="0" applyNumberFormat="1" applyFont="1" applyAlignment="1" quotePrefix="1">
      <alignment/>
    </xf>
    <xf numFmtId="0" fontId="42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30" borderId="0" xfId="0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8" fontId="0" fillId="30" borderId="0" xfId="0" applyNumberFormat="1" applyFont="1" applyFill="1" applyAlignment="1">
      <alignment horizontal="center"/>
    </xf>
    <xf numFmtId="178" fontId="0" fillId="30" borderId="0" xfId="0" applyNumberFormat="1" applyFill="1" applyAlignment="1">
      <alignment horizontal="center"/>
    </xf>
    <xf numFmtId="0" fontId="0" fillId="3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89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10" fontId="4" fillId="0" borderId="0" xfId="59" applyNumberFormat="1" applyFont="1" applyAlignment="1">
      <alignment horizontal="center"/>
    </xf>
    <xf numFmtId="6" fontId="4" fillId="0" borderId="0" xfId="0" applyNumberFormat="1" applyFont="1" applyAlignment="1">
      <alignment horizontal="center"/>
    </xf>
    <xf numFmtId="178" fontId="0" fillId="0" borderId="0" xfId="44" applyNumberFormat="1" applyFont="1" applyFill="1" applyAlignment="1">
      <alignment horizontal="center"/>
    </xf>
    <xf numFmtId="3" fontId="0" fillId="0" borderId="0" xfId="42" applyNumberFormat="1" applyFont="1" applyAlignment="1">
      <alignment horizontal="center"/>
    </xf>
    <xf numFmtId="3" fontId="43" fillId="0" borderId="0" xfId="42" applyNumberFormat="1" applyFont="1" applyAlignment="1">
      <alignment horizontal="center"/>
    </xf>
    <xf numFmtId="3" fontId="42" fillId="0" borderId="0" xfId="42" applyNumberFormat="1" applyFont="1" applyAlignment="1">
      <alignment horizontal="center"/>
    </xf>
    <xf numFmtId="3" fontId="44" fillId="0" borderId="0" xfId="42" applyNumberFormat="1" applyFont="1" applyAlignment="1">
      <alignment horizontal="center"/>
    </xf>
    <xf numFmtId="3" fontId="0" fillId="30" borderId="0" xfId="42" applyNumberFormat="1" applyFont="1" applyFill="1" applyAlignment="1">
      <alignment horizontal="center"/>
    </xf>
    <xf numFmtId="3" fontId="4" fillId="0" borderId="0" xfId="42" applyNumberFormat="1" applyFont="1" applyAlignment="1">
      <alignment horizontal="center"/>
    </xf>
    <xf numFmtId="3" fontId="44" fillId="0" borderId="0" xfId="42" applyNumberFormat="1" applyFont="1" applyAlignment="1">
      <alignment horizontal="center" wrapText="1"/>
    </xf>
    <xf numFmtId="3" fontId="4" fillId="0" borderId="0" xfId="42" applyNumberFormat="1" applyFont="1" applyFill="1" applyAlignment="1">
      <alignment horizontal="center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30" borderId="0" xfId="59" applyFont="1" applyFill="1" applyAlignment="1">
      <alignment horizontal="center"/>
    </xf>
    <xf numFmtId="189" fontId="0" fillId="0" borderId="0" xfId="42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8" fontId="0" fillId="30" borderId="0" xfId="44" applyNumberFormat="1" applyFont="1" applyFill="1" applyAlignment="1">
      <alignment horizontal="center"/>
    </xf>
    <xf numFmtId="6" fontId="0" fillId="3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31" borderId="0" xfId="0" applyFill="1" applyAlignment="1">
      <alignment/>
    </xf>
    <xf numFmtId="0" fontId="0" fillId="31" borderId="0" xfId="0" applyFill="1" applyAlignment="1">
      <alignment horizontal="center"/>
    </xf>
    <xf numFmtId="0" fontId="5" fillId="31" borderId="0" xfId="0" applyFont="1" applyFill="1" applyAlignment="1">
      <alignment vertical="center"/>
    </xf>
    <xf numFmtId="3" fontId="42" fillId="31" borderId="0" xfId="42" applyNumberFormat="1" applyFont="1" applyFill="1" applyAlignment="1">
      <alignment horizontal="center"/>
    </xf>
    <xf numFmtId="0" fontId="42" fillId="31" borderId="0" xfId="0" applyFont="1" applyFill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/>
    </xf>
    <xf numFmtId="0" fontId="0" fillId="0" borderId="18" xfId="0" applyFont="1" applyFill="1" applyBorder="1" applyAlignment="1">
      <alignment vertical="top"/>
    </xf>
    <xf numFmtId="178" fontId="0" fillId="0" borderId="0" xfId="0" applyNumberFormat="1" applyFont="1" applyFill="1" applyAlignment="1">
      <alignment horizontal="center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0" fillId="3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30" borderId="0" xfId="0" applyFont="1" applyFill="1" applyAlignment="1">
      <alignment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152400</xdr:rowOff>
    </xdr:from>
    <xdr:to>
      <xdr:col>1</xdr:col>
      <xdr:colOff>885825</xdr:colOff>
      <xdr:row>0</xdr:row>
      <xdr:rowOff>666750</xdr:rowOff>
    </xdr:to>
    <xdr:pic>
      <xdr:nvPicPr>
        <xdr:cNvPr id="1" name="Picture 4" descr="HPRC_logo_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1238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1219200</xdr:colOff>
      <xdr:row>0</xdr:row>
      <xdr:rowOff>9525</xdr:rowOff>
    </xdr:from>
    <xdr:to>
      <xdr:col>9</xdr:col>
      <xdr:colOff>0</xdr:colOff>
      <xdr:row>1</xdr:row>
      <xdr:rowOff>9525</xdr:rowOff>
    </xdr:to>
    <xdr:pic>
      <xdr:nvPicPr>
        <xdr:cNvPr id="1" name="Picture 1" descr="HPRC_logo_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9525"/>
          <a:ext cx="2000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6">
      <selection activeCell="G22" sqref="G22:I22"/>
    </sheetView>
  </sheetViews>
  <sheetFormatPr defaultColWidth="9.140625" defaultRowHeight="12.75"/>
  <cols>
    <col min="2" max="2" width="46.8515625" style="0" customWidth="1"/>
    <col min="3" max="3" width="12.140625" style="58" customWidth="1"/>
    <col min="4" max="4" width="2.7109375" style="32" customWidth="1"/>
    <col min="5" max="5" width="11.8515625" style="41" customWidth="1"/>
    <col min="7" max="7" width="40.421875" style="0" customWidth="1"/>
    <col min="8" max="8" width="12.8515625" style="0" customWidth="1"/>
    <col min="9" max="9" width="14.8515625" style="0" customWidth="1"/>
  </cols>
  <sheetData>
    <row r="1" spans="1:9" ht="64.5" customHeight="1">
      <c r="A1" s="78" t="s">
        <v>115</v>
      </c>
      <c r="B1" s="76"/>
      <c r="C1" s="79"/>
      <c r="D1" s="80"/>
      <c r="E1" s="77"/>
      <c r="F1" s="76"/>
      <c r="G1" s="76"/>
      <c r="H1" s="76"/>
      <c r="I1" s="76"/>
    </row>
    <row r="3" spans="1:5" s="18" customFormat="1" ht="15.75">
      <c r="A3" s="6" t="s">
        <v>47</v>
      </c>
      <c r="C3" s="57"/>
      <c r="D3" s="36"/>
      <c r="E3" s="50"/>
    </row>
    <row r="4" spans="1:5" s="18" customFormat="1" ht="15.75">
      <c r="A4" s="6"/>
      <c r="C4" s="57"/>
      <c r="D4" s="36"/>
      <c r="E4" s="50"/>
    </row>
    <row r="5" ht="15.75">
      <c r="A5" s="6" t="s">
        <v>8</v>
      </c>
    </row>
    <row r="6" spans="1:9" ht="40.5" customHeight="1">
      <c r="A6" s="94" t="s">
        <v>89</v>
      </c>
      <c r="B6" s="94"/>
      <c r="C6" s="94"/>
      <c r="D6" s="94"/>
      <c r="E6" s="94"/>
      <c r="F6" s="94"/>
      <c r="G6" s="94"/>
      <c r="H6" s="94"/>
      <c r="I6" s="94"/>
    </row>
    <row r="8" spans="1:5" ht="12.75">
      <c r="A8" s="19">
        <v>1</v>
      </c>
      <c r="B8" s="3" t="s">
        <v>48</v>
      </c>
      <c r="C8" s="59"/>
      <c r="D8" s="37"/>
      <c r="E8" s="7" t="s">
        <v>9</v>
      </c>
    </row>
    <row r="9" spans="2:5" ht="12.75">
      <c r="B9" s="9" t="s">
        <v>49</v>
      </c>
      <c r="C9" s="60"/>
      <c r="E9" s="34" t="s">
        <v>111</v>
      </c>
    </row>
    <row r="10" spans="2:5" ht="12.75">
      <c r="B10" s="9" t="s">
        <v>50</v>
      </c>
      <c r="C10" s="60"/>
      <c r="E10" s="34" t="s">
        <v>15</v>
      </c>
    </row>
    <row r="11" spans="2:5" ht="12.75" customHeight="1">
      <c r="B11" s="9" t="s">
        <v>88</v>
      </c>
      <c r="C11" s="60"/>
      <c r="E11" s="34" t="s">
        <v>15</v>
      </c>
    </row>
    <row r="13" spans="2:9" ht="12.75">
      <c r="B13" s="3" t="s">
        <v>51</v>
      </c>
      <c r="C13" s="61">
        <f>SUM(C9:C11)</f>
        <v>0</v>
      </c>
      <c r="D13" s="37"/>
      <c r="E13" s="34" t="s">
        <v>15</v>
      </c>
      <c r="G13" s="96" t="s">
        <v>103</v>
      </c>
      <c r="H13" s="96"/>
      <c r="I13" s="96"/>
    </row>
    <row r="14" spans="7:9" ht="12.75" customHeight="1">
      <c r="G14" s="97"/>
      <c r="H14" s="97"/>
      <c r="I14" s="97"/>
    </row>
    <row r="15" spans="1:9" ht="12.75">
      <c r="A15" s="19">
        <v>2</v>
      </c>
      <c r="B15" s="21" t="s">
        <v>46</v>
      </c>
      <c r="C15" s="62"/>
      <c r="D15" s="38"/>
      <c r="E15" s="7" t="s">
        <v>9</v>
      </c>
      <c r="G15" s="28" t="s">
        <v>53</v>
      </c>
      <c r="H15" s="64"/>
      <c r="I15" s="65" t="s">
        <v>9</v>
      </c>
    </row>
    <row r="16" spans="1:9" ht="12.75">
      <c r="A16" s="19"/>
      <c r="B16" s="21" t="s">
        <v>45</v>
      </c>
      <c r="C16" s="62"/>
      <c r="D16" s="38"/>
      <c r="E16" s="7"/>
      <c r="G16" s="82" t="s">
        <v>52</v>
      </c>
      <c r="H16" s="83"/>
      <c r="I16" s="66"/>
    </row>
    <row r="17" spans="2:9" ht="12.75">
      <c r="B17" s="9" t="s">
        <v>27</v>
      </c>
      <c r="C17" s="60"/>
      <c r="E17" s="34" t="s">
        <v>15</v>
      </c>
      <c r="G17" s="29" t="s">
        <v>11</v>
      </c>
      <c r="H17" s="42">
        <v>500</v>
      </c>
      <c r="I17" s="67" t="s">
        <v>10</v>
      </c>
    </row>
    <row r="18" spans="2:9" ht="12.75" customHeight="1">
      <c r="B18" s="9" t="s">
        <v>28</v>
      </c>
      <c r="C18" s="60"/>
      <c r="E18" s="34" t="s">
        <v>15</v>
      </c>
      <c r="G18" s="98" t="s">
        <v>107</v>
      </c>
      <c r="H18" s="30">
        <f>H17*30*365</f>
        <v>5475000</v>
      </c>
      <c r="I18" s="67" t="s">
        <v>14</v>
      </c>
    </row>
    <row r="19" spans="2:9" ht="12.75">
      <c r="B19" s="9" t="s">
        <v>21</v>
      </c>
      <c r="C19" s="60"/>
      <c r="E19" s="34" t="s">
        <v>15</v>
      </c>
      <c r="G19" s="99"/>
      <c r="H19" s="43">
        <f>H18/2000</f>
        <v>2737.5</v>
      </c>
      <c r="I19" s="68" t="s">
        <v>15</v>
      </c>
    </row>
    <row r="20" spans="2:5" ht="12.75">
      <c r="B20" s="9" t="s">
        <v>22</v>
      </c>
      <c r="C20" s="60"/>
      <c r="E20" s="34" t="s">
        <v>15</v>
      </c>
    </row>
    <row r="21" spans="2:9" ht="12.75" customHeight="1">
      <c r="B21" s="9" t="s">
        <v>23</v>
      </c>
      <c r="C21" s="60"/>
      <c r="E21" s="34" t="s">
        <v>15</v>
      </c>
      <c r="G21" s="84" t="s">
        <v>104</v>
      </c>
      <c r="H21" s="85"/>
      <c r="I21" s="86"/>
    </row>
    <row r="22" spans="7:9" ht="12.75" customHeight="1">
      <c r="G22" s="88" t="s">
        <v>105</v>
      </c>
      <c r="H22" s="89"/>
      <c r="I22" s="90"/>
    </row>
    <row r="23" spans="2:9" ht="12.75" customHeight="1">
      <c r="B23" s="3" t="s">
        <v>24</v>
      </c>
      <c r="C23" s="61">
        <f>SUM(C17:C21)</f>
        <v>0</v>
      </c>
      <c r="D23" s="37"/>
      <c r="E23" s="34" t="s">
        <v>15</v>
      </c>
      <c r="G23" s="88" t="s">
        <v>106</v>
      </c>
      <c r="H23" s="89"/>
      <c r="I23" s="90"/>
    </row>
    <row r="24" spans="7:9" ht="12.75">
      <c r="G24" s="91"/>
      <c r="H24" s="92"/>
      <c r="I24" s="93"/>
    </row>
    <row r="25" spans="1:5" ht="12.75">
      <c r="A25" s="19">
        <v>3</v>
      </c>
      <c r="B25" s="3" t="s">
        <v>43</v>
      </c>
      <c r="C25" s="59"/>
      <c r="D25" s="37"/>
      <c r="E25" s="7" t="s">
        <v>9</v>
      </c>
    </row>
    <row r="26" spans="2:5" ht="12.75">
      <c r="B26" s="9" t="s">
        <v>25</v>
      </c>
      <c r="C26" s="60"/>
      <c r="E26" s="34" t="s">
        <v>15</v>
      </c>
    </row>
    <row r="27" spans="2:5" ht="12.75">
      <c r="B27" s="9" t="s">
        <v>26</v>
      </c>
      <c r="C27" s="60"/>
      <c r="E27" s="34" t="s">
        <v>15</v>
      </c>
    </row>
    <row r="28" spans="2:5" ht="12.75">
      <c r="B28" s="9" t="s">
        <v>35</v>
      </c>
      <c r="C28" s="60"/>
      <c r="E28" s="34" t="s">
        <v>15</v>
      </c>
    </row>
    <row r="29" spans="2:5" ht="12.75">
      <c r="B29" s="9" t="s">
        <v>34</v>
      </c>
      <c r="C29" s="60"/>
      <c r="E29" s="34" t="s">
        <v>15</v>
      </c>
    </row>
    <row r="30" spans="2:5" ht="12.75">
      <c r="B30" s="9" t="s">
        <v>86</v>
      </c>
      <c r="C30" s="60"/>
      <c r="E30" s="34" t="s">
        <v>15</v>
      </c>
    </row>
    <row r="31" spans="2:5" ht="12.75">
      <c r="B31" s="9" t="s">
        <v>36</v>
      </c>
      <c r="C31" s="60"/>
      <c r="E31" s="34" t="s">
        <v>15</v>
      </c>
    </row>
    <row r="32" spans="2:5" ht="12.75">
      <c r="B32" s="9" t="s">
        <v>40</v>
      </c>
      <c r="C32" s="60"/>
      <c r="E32" s="34" t="s">
        <v>15</v>
      </c>
    </row>
    <row r="33" spans="2:5" ht="12.75">
      <c r="B33" s="9" t="s">
        <v>41</v>
      </c>
      <c r="C33" s="60"/>
      <c r="E33" s="34" t="s">
        <v>15</v>
      </c>
    </row>
    <row r="34" spans="2:9" ht="12.75" customHeight="1">
      <c r="B34" s="9" t="s">
        <v>90</v>
      </c>
      <c r="C34" s="60"/>
      <c r="E34" s="34" t="s">
        <v>15</v>
      </c>
      <c r="G34" s="95" t="s">
        <v>95</v>
      </c>
      <c r="H34" s="95"/>
      <c r="I34" s="95"/>
    </row>
    <row r="35" spans="2:9" ht="25.5">
      <c r="B35" s="20" t="s">
        <v>42</v>
      </c>
      <c r="C35" s="60"/>
      <c r="D35" s="39"/>
      <c r="E35" s="34" t="s">
        <v>15</v>
      </c>
      <c r="G35" s="95"/>
      <c r="H35" s="95"/>
      <c r="I35" s="95"/>
    </row>
    <row r="36" spans="7:9" ht="12.75">
      <c r="G36" s="81"/>
      <c r="H36" s="81"/>
      <c r="I36" s="81"/>
    </row>
    <row r="37" spans="2:9" ht="12.75">
      <c r="B37" s="3" t="s">
        <v>44</v>
      </c>
      <c r="C37" s="61">
        <f>SUM(C26:C35)</f>
        <v>0</v>
      </c>
      <c r="D37" s="37"/>
      <c r="E37" s="34" t="s">
        <v>15</v>
      </c>
      <c r="G37" s="81"/>
      <c r="H37" s="81"/>
      <c r="I37" s="81"/>
    </row>
    <row r="39" spans="1:5" ht="12.75">
      <c r="A39" s="19">
        <v>4</v>
      </c>
      <c r="B39" s="3" t="s">
        <v>33</v>
      </c>
      <c r="C39" s="59"/>
      <c r="D39" s="37"/>
      <c r="E39" s="7" t="s">
        <v>9</v>
      </c>
    </row>
    <row r="41" spans="2:5" ht="12.75">
      <c r="B41" s="3" t="s">
        <v>51</v>
      </c>
      <c r="C41" s="61">
        <f>C13</f>
        <v>0</v>
      </c>
      <c r="D41" s="37"/>
      <c r="E41" s="34" t="s">
        <v>15</v>
      </c>
    </row>
    <row r="42" spans="2:5" ht="12.75">
      <c r="B42" s="3" t="s">
        <v>24</v>
      </c>
      <c r="C42" s="61">
        <f>C23</f>
        <v>0</v>
      </c>
      <c r="D42" s="37"/>
      <c r="E42" s="34" t="s">
        <v>15</v>
      </c>
    </row>
    <row r="43" spans="2:5" ht="12.75">
      <c r="B43" s="3" t="s">
        <v>44</v>
      </c>
      <c r="C43" s="61">
        <f>C37</f>
        <v>0</v>
      </c>
      <c r="E43" s="34" t="s">
        <v>15</v>
      </c>
    </row>
    <row r="44" spans="3:4" ht="12.75">
      <c r="C44" s="61"/>
      <c r="D44" s="37"/>
    </row>
    <row r="45" ht="12.75">
      <c r="B45" s="3" t="s">
        <v>102</v>
      </c>
    </row>
    <row r="46" spans="2:5" ht="12.75">
      <c r="B46" s="22" t="s">
        <v>98</v>
      </c>
      <c r="C46" s="63">
        <f>SUM(C41:C43)</f>
        <v>0</v>
      </c>
      <c r="D46" s="40"/>
      <c r="E46" s="34" t="s">
        <v>15</v>
      </c>
    </row>
    <row r="47" spans="2:5" ht="12.75">
      <c r="B47" s="22" t="s">
        <v>99</v>
      </c>
      <c r="C47" s="63">
        <f>C46-C34</f>
        <v>0</v>
      </c>
      <c r="D47" s="40"/>
      <c r="E47" s="34" t="s">
        <v>15</v>
      </c>
    </row>
    <row r="49" spans="2:3" ht="12.75">
      <c r="B49" s="3" t="s">
        <v>96</v>
      </c>
      <c r="C49" s="53" t="e">
        <f>(C42+C43)/C46</f>
        <v>#DIV/0!</v>
      </c>
    </row>
    <row r="51" spans="2:3" ht="12.75">
      <c r="B51" s="3" t="s">
        <v>97</v>
      </c>
      <c r="C51" s="53" t="e">
        <f>(C42+C43-C34)/C47</f>
        <v>#DIV/0!</v>
      </c>
    </row>
    <row r="53" spans="1:2" ht="12.75">
      <c r="A53" s="19">
        <v>5</v>
      </c>
      <c r="B53" s="3" t="s">
        <v>112</v>
      </c>
    </row>
    <row r="55" ht="12.75">
      <c r="B55" t="s">
        <v>113</v>
      </c>
    </row>
  </sheetData>
  <sheetProtection/>
  <mergeCells count="6">
    <mergeCell ref="G23:I24"/>
    <mergeCell ref="A6:I6"/>
    <mergeCell ref="G34:I35"/>
    <mergeCell ref="G13:I14"/>
    <mergeCell ref="G18:G19"/>
    <mergeCell ref="G22:I22"/>
  </mergeCells>
  <printOptions/>
  <pageMargins left="0.7" right="0.7" top="0.75" bottom="0.75" header="0.3" footer="0.3"/>
  <pageSetup fitToHeight="1" fitToWidth="1"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4">
      <selection activeCell="F19" sqref="F19"/>
    </sheetView>
  </sheetViews>
  <sheetFormatPr defaultColWidth="9.140625" defaultRowHeight="12.75"/>
  <cols>
    <col min="1" max="1" width="4.7109375" style="0" customWidth="1"/>
    <col min="2" max="2" width="72.8515625" style="0" customWidth="1"/>
    <col min="3" max="3" width="14.7109375" style="0" customWidth="1"/>
    <col min="4" max="4" width="15.7109375" style="41" customWidth="1"/>
    <col min="5" max="6" width="17.00390625" style="0" customWidth="1"/>
    <col min="7" max="7" width="19.140625" style="0" customWidth="1"/>
    <col min="9" max="9" width="20.00390625" style="0" customWidth="1"/>
  </cols>
  <sheetData>
    <row r="1" spans="1:9" ht="64.5" customHeight="1">
      <c r="A1" s="78" t="s">
        <v>114</v>
      </c>
      <c r="B1" s="76"/>
      <c r="C1" s="76"/>
      <c r="D1" s="77"/>
      <c r="E1" s="76"/>
      <c r="F1" s="76"/>
      <c r="G1" s="76"/>
      <c r="H1" s="76"/>
      <c r="I1" s="76"/>
    </row>
    <row r="2" spans="4:6" ht="12.75">
      <c r="D2" s="47"/>
      <c r="E2" s="16"/>
      <c r="F2" s="16"/>
    </row>
    <row r="3" spans="1:6" ht="15.75">
      <c r="A3" s="6" t="s">
        <v>54</v>
      </c>
      <c r="D3" s="47"/>
      <c r="E3" s="16"/>
      <c r="F3" s="16"/>
    </row>
    <row r="4" spans="1:6" ht="15.75">
      <c r="A4" s="6"/>
      <c r="D4" s="47"/>
      <c r="E4" s="16"/>
      <c r="F4" s="16"/>
    </row>
    <row r="5" ht="15.75">
      <c r="A5" s="6" t="s">
        <v>8</v>
      </c>
    </row>
    <row r="6" spans="1:9" ht="26.25" customHeight="1">
      <c r="A6" s="101" t="s">
        <v>62</v>
      </c>
      <c r="B6" s="101"/>
      <c r="C6" s="101"/>
      <c r="D6" s="101"/>
      <c r="E6" s="101"/>
      <c r="F6" s="101"/>
      <c r="G6" s="101"/>
      <c r="H6" s="101"/>
      <c r="I6" s="101"/>
    </row>
    <row r="8" spans="1:2" ht="12.75" customHeight="1">
      <c r="A8" s="5" t="s">
        <v>0</v>
      </c>
      <c r="B8" s="3" t="s">
        <v>80</v>
      </c>
    </row>
    <row r="9" spans="1:2" ht="12.75">
      <c r="A9" s="5"/>
      <c r="B9" s="3"/>
    </row>
    <row r="10" spans="1:5" ht="12.75">
      <c r="A10" s="5"/>
      <c r="B10" s="9" t="s">
        <v>101</v>
      </c>
      <c r="C10" s="56">
        <f>'Step 1 - Baseline Waste Data'!C47</f>
        <v>0</v>
      </c>
      <c r="D10" s="34" t="s">
        <v>111</v>
      </c>
      <c r="E10" t="s">
        <v>100</v>
      </c>
    </row>
    <row r="11" spans="1:3" ht="12.75">
      <c r="A11" s="5"/>
      <c r="B11" s="3"/>
      <c r="C11" s="51"/>
    </row>
    <row r="12" spans="1:9" ht="14.25">
      <c r="A12" s="5"/>
      <c r="B12" s="9" t="s">
        <v>81</v>
      </c>
      <c r="C12" s="69"/>
      <c r="D12" s="34"/>
      <c r="E12" s="9" t="s">
        <v>87</v>
      </c>
      <c r="F12" s="75"/>
      <c r="G12" s="75"/>
      <c r="H12" s="75"/>
      <c r="I12" s="75"/>
    </row>
    <row r="13" spans="1:9" ht="12.75">
      <c r="A13" s="5"/>
      <c r="B13" s="3"/>
      <c r="C13" s="70"/>
      <c r="E13" s="75"/>
      <c r="F13" s="75"/>
      <c r="G13" s="75"/>
      <c r="H13" s="75"/>
      <c r="I13" s="75"/>
    </row>
    <row r="14" spans="1:9" ht="12.75" customHeight="1">
      <c r="A14" s="5"/>
      <c r="B14" s="9" t="s">
        <v>82</v>
      </c>
      <c r="C14" s="69"/>
      <c r="D14" s="34"/>
      <c r="E14" s="102" t="s">
        <v>116</v>
      </c>
      <c r="F14" s="102"/>
      <c r="G14" s="102"/>
      <c r="H14" s="102"/>
      <c r="I14" s="102"/>
    </row>
    <row r="15" spans="1:9" ht="12.75">
      <c r="A15" s="5"/>
      <c r="B15" s="3"/>
      <c r="C15" s="70"/>
      <c r="E15" s="102"/>
      <c r="F15" s="102"/>
      <c r="G15" s="102"/>
      <c r="H15" s="102"/>
      <c r="I15" s="102"/>
    </row>
    <row r="16" spans="1:9" ht="12.75">
      <c r="A16" s="5"/>
      <c r="B16" s="100" t="s">
        <v>17</v>
      </c>
      <c r="C16" s="27">
        <f>(C10*C12*C14)*2000</f>
        <v>0</v>
      </c>
      <c r="D16" s="48" t="s">
        <v>14</v>
      </c>
      <c r="E16" s="102"/>
      <c r="F16" s="102"/>
      <c r="G16" s="102"/>
      <c r="H16" s="102"/>
      <c r="I16" s="102"/>
    </row>
    <row r="17" spans="1:9" ht="12.75">
      <c r="A17" s="5"/>
      <c r="B17" s="100"/>
      <c r="C17" s="27">
        <f>C16/2000</f>
        <v>0</v>
      </c>
      <c r="D17" s="49" t="s">
        <v>15</v>
      </c>
      <c r="E17" s="102"/>
      <c r="F17" s="102"/>
      <c r="G17" s="102"/>
      <c r="H17" s="102"/>
      <c r="I17" s="102"/>
    </row>
    <row r="18" spans="1:4" ht="12.75">
      <c r="A18" s="5"/>
      <c r="B18" s="22"/>
      <c r="C18" s="71"/>
      <c r="D18" s="7"/>
    </row>
    <row r="19" spans="2:7" ht="12.75">
      <c r="B19" s="2"/>
      <c r="C19" s="7"/>
      <c r="D19" s="7"/>
      <c r="E19" s="7"/>
      <c r="F19" s="7"/>
      <c r="G19" s="8"/>
    </row>
    <row r="20" spans="1:7" ht="12.75">
      <c r="A20" s="5" t="s">
        <v>16</v>
      </c>
      <c r="B20" s="2" t="s">
        <v>30</v>
      </c>
      <c r="C20" s="7"/>
      <c r="D20" s="7"/>
      <c r="E20" s="7"/>
      <c r="F20" s="7"/>
      <c r="G20" s="8"/>
    </row>
    <row r="21" spans="1:7" ht="33.75" customHeight="1">
      <c r="A21" s="5"/>
      <c r="B21" s="35" t="s">
        <v>59</v>
      </c>
      <c r="C21" s="7"/>
      <c r="D21" s="7"/>
      <c r="E21" s="7"/>
      <c r="F21" s="7"/>
      <c r="G21" s="8"/>
    </row>
    <row r="22" spans="1:7" ht="24.75" customHeight="1">
      <c r="A22" s="5"/>
      <c r="B22" s="10" t="s">
        <v>17</v>
      </c>
      <c r="C22" s="13">
        <f>C16</f>
        <v>0</v>
      </c>
      <c r="D22" s="41" t="s">
        <v>14</v>
      </c>
      <c r="E22" s="7"/>
      <c r="F22" s="7"/>
      <c r="G22" s="8"/>
    </row>
    <row r="23" spans="1:7" ht="12.75">
      <c r="A23" s="5"/>
      <c r="B23" s="23" t="s">
        <v>19</v>
      </c>
      <c r="C23" s="73"/>
      <c r="D23" s="17" t="s">
        <v>18</v>
      </c>
      <c r="E23" s="7"/>
      <c r="F23" s="7"/>
      <c r="G23" s="8"/>
    </row>
    <row r="24" spans="1:7" ht="12.75">
      <c r="A24" s="5"/>
      <c r="B24" s="23" t="s">
        <v>75</v>
      </c>
      <c r="C24" s="55">
        <f>(C22/2000)*C23</f>
        <v>0</v>
      </c>
      <c r="D24" s="17" t="s">
        <v>37</v>
      </c>
      <c r="E24" s="7"/>
      <c r="F24" s="7"/>
      <c r="G24" s="8"/>
    </row>
    <row r="25" spans="1:7" ht="12.75">
      <c r="A25" s="5"/>
      <c r="B25" s="23"/>
      <c r="C25" s="55"/>
      <c r="D25" s="17"/>
      <c r="E25" s="7"/>
      <c r="F25" s="7"/>
      <c r="G25" s="8"/>
    </row>
    <row r="26" spans="1:7" ht="12.75">
      <c r="A26" s="5"/>
      <c r="B26" s="33" t="s">
        <v>83</v>
      </c>
      <c r="C26" s="44"/>
      <c r="D26" s="17" t="s">
        <v>37</v>
      </c>
      <c r="E26" s="7"/>
      <c r="F26" s="7"/>
      <c r="G26" s="8"/>
    </row>
    <row r="27" spans="1:7" ht="12.75">
      <c r="A27" s="5"/>
      <c r="B27" s="23" t="s">
        <v>73</v>
      </c>
      <c r="C27" s="44"/>
      <c r="D27" s="17" t="s">
        <v>18</v>
      </c>
      <c r="E27" s="7"/>
      <c r="F27" s="7"/>
      <c r="G27" s="8"/>
    </row>
    <row r="28" spans="1:7" ht="12.75">
      <c r="A28" s="5"/>
      <c r="B28" s="23" t="s">
        <v>29</v>
      </c>
      <c r="C28" s="44"/>
      <c r="D28" s="17" t="s">
        <v>18</v>
      </c>
      <c r="E28" s="10" t="s">
        <v>74</v>
      </c>
      <c r="F28" s="7"/>
      <c r="G28" s="8"/>
    </row>
    <row r="29" spans="1:7" ht="12.75">
      <c r="A29" s="5"/>
      <c r="B29" s="23" t="s">
        <v>109</v>
      </c>
      <c r="C29" s="87">
        <f>C26+(C17*(C27+C28))</f>
        <v>0</v>
      </c>
      <c r="D29" s="17" t="s">
        <v>37</v>
      </c>
      <c r="E29" s="10"/>
      <c r="F29" s="7"/>
      <c r="G29" s="8"/>
    </row>
    <row r="30" spans="1:7" ht="12.75">
      <c r="A30" s="5"/>
      <c r="C30" s="12"/>
      <c r="D30" s="17"/>
      <c r="E30" s="7"/>
      <c r="F30" s="24"/>
      <c r="G30" s="72"/>
    </row>
    <row r="31" spans="1:9" ht="12.75">
      <c r="A31" s="5"/>
      <c r="B31" s="24" t="s">
        <v>110</v>
      </c>
      <c r="C31" s="25">
        <f>C29-C24</f>
        <v>0</v>
      </c>
      <c r="D31" s="26" t="s">
        <v>12</v>
      </c>
      <c r="E31" s="103" t="s">
        <v>108</v>
      </c>
      <c r="F31" s="103"/>
      <c r="G31" s="103"/>
      <c r="H31" s="103"/>
      <c r="I31" s="103"/>
    </row>
    <row r="32" spans="1:9" ht="12.75">
      <c r="A32" s="5"/>
      <c r="B32" s="24"/>
      <c r="C32" s="25"/>
      <c r="D32" s="26"/>
      <c r="E32" s="103"/>
      <c r="F32" s="103"/>
      <c r="G32" s="103"/>
      <c r="H32" s="103"/>
      <c r="I32" s="103"/>
    </row>
    <row r="33" spans="1:9" ht="12.75">
      <c r="A33" s="5"/>
      <c r="B33" s="24"/>
      <c r="C33" s="25"/>
      <c r="D33" s="26"/>
      <c r="E33" s="103"/>
      <c r="F33" s="103"/>
      <c r="G33" s="103"/>
      <c r="H33" s="103"/>
      <c r="I33" s="103"/>
    </row>
    <row r="34" spans="1:7" ht="12.75">
      <c r="A34" s="31" t="s">
        <v>63</v>
      </c>
      <c r="B34" s="24" t="s">
        <v>66</v>
      </c>
      <c r="C34" s="25"/>
      <c r="D34" s="26"/>
      <c r="E34" s="23"/>
      <c r="F34" s="7"/>
      <c r="G34" s="8"/>
    </row>
    <row r="35" spans="1:7" ht="12.75">
      <c r="A35" s="5"/>
      <c r="B35" s="24"/>
      <c r="C35" s="25"/>
      <c r="D35" s="26"/>
      <c r="E35" s="23"/>
      <c r="F35" s="7"/>
      <c r="G35" s="8"/>
    </row>
    <row r="36" spans="1:7" ht="12.75">
      <c r="A36" s="5"/>
      <c r="B36" s="23" t="s">
        <v>84</v>
      </c>
      <c r="C36" s="74"/>
      <c r="D36" s="17" t="s">
        <v>67</v>
      </c>
      <c r="E36" s="23" t="s">
        <v>91</v>
      </c>
      <c r="F36" s="7"/>
      <c r="G36" s="8"/>
    </row>
    <row r="37" spans="1:7" ht="12.75">
      <c r="A37" s="5"/>
      <c r="B37" s="23"/>
      <c r="C37" s="74"/>
      <c r="D37" s="17"/>
      <c r="E37" s="23"/>
      <c r="F37" s="7"/>
      <c r="G37" s="8"/>
    </row>
    <row r="38" spans="1:7" ht="12.75">
      <c r="A38" s="5"/>
      <c r="F38" s="7"/>
      <c r="G38" s="8"/>
    </row>
    <row r="39" spans="1:7" ht="12.75">
      <c r="A39" s="31" t="s">
        <v>64</v>
      </c>
      <c r="B39" s="2" t="s">
        <v>78</v>
      </c>
      <c r="E39" s="3"/>
      <c r="F39" s="7"/>
      <c r="G39" s="8"/>
    </row>
    <row r="40" spans="1:7" ht="52.5" customHeight="1">
      <c r="A40" s="5"/>
      <c r="B40" s="52" t="s">
        <v>58</v>
      </c>
      <c r="E40" s="3"/>
      <c r="F40" s="7"/>
      <c r="G40" s="8"/>
    </row>
    <row r="41" spans="1:7" ht="12.75">
      <c r="A41" s="5"/>
      <c r="B41" s="9" t="s">
        <v>77</v>
      </c>
      <c r="C41" s="45">
        <v>0</v>
      </c>
      <c r="D41" s="17" t="s">
        <v>38</v>
      </c>
      <c r="E41" s="9" t="s">
        <v>92</v>
      </c>
      <c r="F41" s="7"/>
      <c r="G41" s="8"/>
    </row>
    <row r="42" spans="1:7" ht="12.75">
      <c r="A42" s="5"/>
      <c r="B42" s="9" t="s">
        <v>76</v>
      </c>
      <c r="C42" s="45">
        <v>0</v>
      </c>
      <c r="D42" s="17" t="s">
        <v>38</v>
      </c>
      <c r="E42" s="9"/>
      <c r="F42" s="7"/>
      <c r="G42" s="8"/>
    </row>
    <row r="43" spans="1:7" ht="12.75">
      <c r="A43" s="5"/>
      <c r="B43" t="s">
        <v>6</v>
      </c>
      <c r="C43" s="45">
        <v>0</v>
      </c>
      <c r="D43" s="34" t="s">
        <v>38</v>
      </c>
      <c r="F43" s="7"/>
      <c r="G43" s="8"/>
    </row>
    <row r="44" spans="1:7" ht="12.75">
      <c r="A44" s="5"/>
      <c r="C44" s="4"/>
      <c r="F44" s="7"/>
      <c r="G44" s="8"/>
    </row>
    <row r="45" spans="1:7" ht="12.75">
      <c r="A45" s="5"/>
      <c r="B45" s="3" t="s">
        <v>7</v>
      </c>
      <c r="C45" s="8">
        <f>SUM(C41:C43)</f>
        <v>0</v>
      </c>
      <c r="F45" s="7"/>
      <c r="G45" s="8"/>
    </row>
    <row r="46" spans="1:7" ht="12.75">
      <c r="A46" s="5"/>
      <c r="B46" s="3" t="s">
        <v>13</v>
      </c>
      <c r="C46" s="8">
        <f>C45/5</f>
        <v>0</v>
      </c>
      <c r="E46" s="9" t="s">
        <v>94</v>
      </c>
      <c r="F46" s="7"/>
      <c r="G46" s="8"/>
    </row>
    <row r="47" spans="1:7" ht="12.75">
      <c r="A47" s="5"/>
      <c r="B47" s="3"/>
      <c r="C47" s="8"/>
      <c r="E47" s="9"/>
      <c r="F47" s="7"/>
      <c r="G47" s="8"/>
    </row>
    <row r="48" spans="1:7" ht="12.75">
      <c r="A48" s="5"/>
      <c r="F48" s="7"/>
      <c r="G48" s="8"/>
    </row>
    <row r="49" spans="1:7" ht="12.75">
      <c r="A49" s="31" t="s">
        <v>65</v>
      </c>
      <c r="B49" s="2" t="s">
        <v>79</v>
      </c>
      <c r="E49" s="3"/>
      <c r="F49" s="7"/>
      <c r="G49" s="8"/>
    </row>
    <row r="50" spans="1:7" ht="64.5" customHeight="1">
      <c r="A50" s="31"/>
      <c r="B50" s="52" t="s">
        <v>56</v>
      </c>
      <c r="E50" s="3"/>
      <c r="F50" s="7"/>
      <c r="G50" s="8"/>
    </row>
    <row r="51" spans="1:7" ht="12.75">
      <c r="A51" s="5"/>
      <c r="B51" s="1" t="s">
        <v>4</v>
      </c>
      <c r="C51" s="46"/>
      <c r="D51" s="41" t="s">
        <v>1</v>
      </c>
      <c r="F51" s="7"/>
      <c r="G51" s="8"/>
    </row>
    <row r="52" spans="1:7" ht="12.75">
      <c r="A52" s="5"/>
      <c r="B52" s="15" t="s">
        <v>3</v>
      </c>
      <c r="C52" s="46"/>
      <c r="D52" s="41" t="s">
        <v>2</v>
      </c>
      <c r="F52" s="7"/>
      <c r="G52" s="8"/>
    </row>
    <row r="53" spans="1:4" ht="12.75">
      <c r="A53" s="5"/>
      <c r="B53" s="10" t="s">
        <v>39</v>
      </c>
      <c r="C53" s="46"/>
      <c r="D53" s="41" t="s">
        <v>5</v>
      </c>
    </row>
    <row r="54" spans="1:4" ht="12.75">
      <c r="A54" s="5"/>
      <c r="B54" s="23" t="s">
        <v>31</v>
      </c>
      <c r="C54" s="45"/>
      <c r="D54" s="34" t="s">
        <v>12</v>
      </c>
    </row>
    <row r="55" spans="1:4" ht="12.75">
      <c r="A55" s="5"/>
      <c r="B55" s="15" t="s">
        <v>20</v>
      </c>
      <c r="C55" s="45"/>
      <c r="D55" s="34" t="s">
        <v>12</v>
      </c>
    </row>
    <row r="56" spans="1:3" ht="12.75">
      <c r="A56" s="5"/>
      <c r="B56" s="15"/>
      <c r="C56" s="47"/>
    </row>
    <row r="57" spans="1:7" ht="12.75">
      <c r="A57" s="5"/>
      <c r="B57" s="2" t="s">
        <v>60</v>
      </c>
      <c r="C57" s="8">
        <f>(C53*C52*C51)+C54+C55</f>
        <v>0</v>
      </c>
      <c r="D57" s="7"/>
      <c r="F57" s="16"/>
      <c r="G57" s="16"/>
    </row>
    <row r="58" spans="1:7" ht="12.75">
      <c r="A58" s="5"/>
      <c r="B58" s="2"/>
      <c r="C58" s="8"/>
      <c r="D58" s="7"/>
      <c r="F58" s="16"/>
      <c r="G58" s="16"/>
    </row>
    <row r="59" spans="1:7" ht="12.75">
      <c r="A59" s="5"/>
      <c r="B59" s="2"/>
      <c r="C59" s="8"/>
      <c r="D59" s="7"/>
      <c r="F59" s="16"/>
      <c r="G59" s="16"/>
    </row>
    <row r="60" spans="1:7" ht="12.75">
      <c r="A60" s="31" t="s">
        <v>68</v>
      </c>
      <c r="B60" s="3" t="s">
        <v>55</v>
      </c>
      <c r="F60" s="16"/>
      <c r="G60" s="16"/>
    </row>
    <row r="61" spans="2:4" ht="12.75">
      <c r="B61" s="3" t="s">
        <v>17</v>
      </c>
      <c r="C61" s="11">
        <f>C16</f>
        <v>0</v>
      </c>
      <c r="D61" s="7" t="s">
        <v>14</v>
      </c>
    </row>
    <row r="62" spans="2:4" ht="12.75">
      <c r="B62" s="3" t="s">
        <v>57</v>
      </c>
      <c r="C62" s="53" t="e">
        <f>C17/'Step 1 - Baseline Waste Data'!C46</f>
        <v>#DIV/0!</v>
      </c>
      <c r="D62" s="7"/>
    </row>
    <row r="63" spans="2:4" ht="12.75">
      <c r="B63" s="3"/>
      <c r="C63" s="14"/>
      <c r="D63" s="7"/>
    </row>
    <row r="64" spans="2:4" ht="12.75">
      <c r="B64" s="24" t="s">
        <v>85</v>
      </c>
      <c r="C64" s="54">
        <f>C31</f>
        <v>0</v>
      </c>
      <c r="D64" s="34" t="s">
        <v>12</v>
      </c>
    </row>
    <row r="65" spans="2:4" ht="12.75">
      <c r="B65" s="3" t="s">
        <v>13</v>
      </c>
      <c r="C65" s="8">
        <f>C46</f>
        <v>0</v>
      </c>
      <c r="D65" s="34" t="s">
        <v>12</v>
      </c>
    </row>
    <row r="66" spans="2:4" ht="12.75">
      <c r="B66" s="2" t="s">
        <v>60</v>
      </c>
      <c r="C66" s="8">
        <f>C57</f>
        <v>0</v>
      </c>
      <c r="D66" s="34" t="s">
        <v>12</v>
      </c>
    </row>
    <row r="67" ht="12.75">
      <c r="B67" s="2"/>
    </row>
    <row r="68" spans="2:9" ht="12.75">
      <c r="B68" s="3" t="s">
        <v>32</v>
      </c>
      <c r="C68" s="54">
        <f>SUM(C64:C66)</f>
        <v>0</v>
      </c>
      <c r="D68" s="34" t="s">
        <v>12</v>
      </c>
      <c r="E68" s="23" t="s">
        <v>93</v>
      </c>
      <c r="F68" s="16"/>
      <c r="G68" s="16"/>
      <c r="H68" s="16"/>
      <c r="I68" s="16"/>
    </row>
    <row r="70" spans="2:4" ht="12.75">
      <c r="B70" s="24" t="s">
        <v>84</v>
      </c>
      <c r="C70" s="8">
        <f>C36</f>
        <v>0</v>
      </c>
      <c r="D70" s="34" t="s">
        <v>61</v>
      </c>
    </row>
    <row r="73" spans="1:2" ht="12.75">
      <c r="A73" s="5" t="s">
        <v>70</v>
      </c>
      <c r="B73" s="3" t="s">
        <v>69</v>
      </c>
    </row>
    <row r="74" ht="14.25">
      <c r="B74" s="9" t="s">
        <v>71</v>
      </c>
    </row>
    <row r="75" ht="14.25">
      <c r="B75" s="9" t="s">
        <v>72</v>
      </c>
    </row>
    <row r="78" spans="1:2" ht="12.75">
      <c r="A78" s="19">
        <v>8</v>
      </c>
      <c r="B78" s="3" t="s">
        <v>112</v>
      </c>
    </row>
    <row r="80" ht="12.75">
      <c r="B80" t="s">
        <v>113</v>
      </c>
    </row>
  </sheetData>
  <sheetProtection/>
  <mergeCells count="4">
    <mergeCell ref="B16:B17"/>
    <mergeCell ref="A6:I6"/>
    <mergeCell ref="E14:I17"/>
    <mergeCell ref="E31:I33"/>
  </mergeCells>
  <printOptions/>
  <pageMargins left="0.75" right="0.75" top="1" bottom="1" header="0.5" footer="0.5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tod</dc:creator>
  <cp:keywords/>
  <dc:description/>
  <cp:lastModifiedBy>Katie Nordenson</cp:lastModifiedBy>
  <cp:lastPrinted>2012-12-04T13:39:33Z</cp:lastPrinted>
  <dcterms:created xsi:type="dcterms:W3CDTF">2010-12-14T21:19:00Z</dcterms:created>
  <dcterms:modified xsi:type="dcterms:W3CDTF">2019-01-28T17:57:35Z</dcterms:modified>
  <cp:category/>
  <cp:version/>
  <cp:contentType/>
  <cp:contentStatus/>
</cp:coreProperties>
</file>